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t1\shared\Dental\Programs &amp; Initiatives\OHIP\OHIP Toolkit\VGMHC\"/>
    </mc:Choice>
  </mc:AlternateContent>
  <xr:revisionPtr revIDLastSave="0" documentId="8_{C69221B3-D803-4D6A-8387-85DAE74E9A06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Calculator" sheetId="1" r:id="rId1"/>
    <sheet name="How This Work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G9" i="1" s="1"/>
  <c r="J9" i="1" s="1"/>
  <c r="E10" i="1"/>
  <c r="G10" i="1" s="1"/>
  <c r="J10" i="1" s="1"/>
  <c r="E11" i="1"/>
  <c r="E12" i="1"/>
  <c r="D9" i="1"/>
  <c r="D10" i="1"/>
  <c r="D11" i="1"/>
  <c r="D12" i="1"/>
  <c r="E29" i="1"/>
  <c r="G29" i="1" s="1"/>
  <c r="J29" i="1" s="1"/>
  <c r="E30" i="1"/>
  <c r="E31" i="1"/>
  <c r="E32" i="1"/>
  <c r="G32" i="1" s="1"/>
  <c r="J32" i="1" s="1"/>
  <c r="D29" i="1"/>
  <c r="D30" i="1"/>
  <c r="D31" i="1"/>
  <c r="D32" i="1"/>
  <c r="E24" i="1"/>
  <c r="E25" i="1"/>
  <c r="G25" i="1" s="1"/>
  <c r="J25" i="1" s="1"/>
  <c r="E26" i="1"/>
  <c r="E27" i="1"/>
  <c r="G27" i="1" s="1"/>
  <c r="J27" i="1" s="1"/>
  <c r="D24" i="1"/>
  <c r="D25" i="1"/>
  <c r="D26" i="1"/>
  <c r="D27" i="1"/>
  <c r="E19" i="1"/>
  <c r="G19" i="1" s="1"/>
  <c r="J19" i="1" s="1"/>
  <c r="E20" i="1"/>
  <c r="G20" i="1" s="1"/>
  <c r="J20" i="1" s="1"/>
  <c r="E21" i="1"/>
  <c r="G21" i="1" s="1"/>
  <c r="J21" i="1" s="1"/>
  <c r="E22" i="1"/>
  <c r="G22" i="1" s="1"/>
  <c r="J22" i="1" s="1"/>
  <c r="D19" i="1"/>
  <c r="D20" i="1"/>
  <c r="D21" i="1"/>
  <c r="D22" i="1"/>
  <c r="E14" i="1"/>
  <c r="G14" i="1" s="1"/>
  <c r="J14" i="1" s="1"/>
  <c r="E15" i="1"/>
  <c r="G15" i="1" s="1"/>
  <c r="J15" i="1" s="1"/>
  <c r="E16" i="1"/>
  <c r="D14" i="1"/>
  <c r="D15" i="1"/>
  <c r="D16" i="1"/>
  <c r="D17" i="1"/>
  <c r="G30" i="1"/>
  <c r="J30" i="1" s="1"/>
  <c r="G31" i="1"/>
  <c r="J31" i="1" s="1"/>
  <c r="G24" i="1"/>
  <c r="J24" i="1" s="1"/>
  <c r="G26" i="1"/>
  <c r="J26" i="1" s="1"/>
  <c r="G16" i="1"/>
  <c r="J16" i="1" s="1"/>
  <c r="G17" i="1"/>
  <c r="J17" i="1" s="1"/>
  <c r="G11" i="1"/>
  <c r="J11" i="1" s="1"/>
  <c r="G12" i="1"/>
  <c r="J12" i="1" s="1"/>
  <c r="E4" i="1"/>
  <c r="G4" i="1" s="1"/>
  <c r="J4" i="1" s="1"/>
  <c r="E5" i="1"/>
  <c r="G5" i="1" s="1"/>
  <c r="J5" i="1" s="1"/>
  <c r="E6" i="1"/>
  <c r="G6" i="1" s="1"/>
  <c r="J6" i="1" s="1"/>
  <c r="E7" i="1"/>
  <c r="G7" i="1" s="1"/>
  <c r="J7" i="1" s="1"/>
  <c r="D5" i="1"/>
  <c r="D6" i="1"/>
  <c r="D7" i="1"/>
  <c r="D4" i="1"/>
  <c r="E28" i="1"/>
  <c r="E23" i="1"/>
  <c r="E18" i="1"/>
  <c r="E13" i="1"/>
  <c r="E8" i="1"/>
  <c r="E3" i="1"/>
  <c r="D13" i="1"/>
  <c r="D28" i="1"/>
  <c r="D23" i="1"/>
  <c r="D18" i="1"/>
  <c r="D8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Ornelas</author>
  </authors>
  <commentList>
    <comment ref="H1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Daniel Ornelas:</t>
        </r>
        <r>
          <rPr>
            <sz val="11"/>
            <color indexed="81"/>
            <rFont val="Tahoma"/>
            <family val="2"/>
          </rPr>
          <t xml:space="preserve">
As of May 30th</t>
        </r>
      </text>
    </comment>
  </commentList>
</comments>
</file>

<file path=xl/sharedStrings.xml><?xml version="1.0" encoding="utf-8"?>
<sst xmlns="http://schemas.openxmlformats.org/spreadsheetml/2006/main" count="65" uniqueCount="21">
  <si>
    <t>Clinic</t>
  </si>
  <si>
    <t>Provider FTE</t>
  </si>
  <si>
    <t>Monthly Capacity</t>
  </si>
  <si>
    <t>Current State</t>
  </si>
  <si>
    <t>Pts. to Goal</t>
  </si>
  <si>
    <t>Annual Goal</t>
  </si>
  <si>
    <t>VGBWC</t>
  </si>
  <si>
    <t>VGB Round</t>
  </si>
  <si>
    <t xml:space="preserve">VGH </t>
  </si>
  <si>
    <t>VGC</t>
  </si>
  <si>
    <t>VGN</t>
  </si>
  <si>
    <t>VGYC</t>
  </si>
  <si>
    <t>0-20</t>
  </si>
  <si>
    <t>21+</t>
  </si>
  <si>
    <t>Exam</t>
  </si>
  <si>
    <t>Visit N/E</t>
  </si>
  <si>
    <t>Metrics</t>
  </si>
  <si>
    <t>Estimated Gain</t>
  </si>
  <si>
    <t>Weekly FTE/Exam2</t>
  </si>
  <si>
    <t># of Weeks</t>
  </si>
  <si>
    <r>
      <t xml:space="preserve">We used the current </t>
    </r>
    <r>
      <rPr>
        <b/>
        <sz val="11"/>
        <color theme="1"/>
        <rFont val="Calibri"/>
        <family val="2"/>
        <scheme val="minor"/>
      </rPr>
      <t xml:space="preserve">COD Metric Performance Dashboard </t>
    </r>
    <r>
      <rPr>
        <sz val="11"/>
        <color theme="1"/>
        <rFont val="Calibri"/>
        <family val="2"/>
        <scheme val="minor"/>
      </rPr>
      <t>(example pictured below) to populate the goals in the calculator</t>
    </r>
    <r>
      <rPr>
        <b/>
        <sz val="11"/>
        <color theme="1"/>
        <rFont val="Calibri"/>
        <family val="2"/>
        <scheme val="minor"/>
      </rPr>
      <t xml:space="preserve">
Annual Goal </t>
    </r>
    <r>
      <rPr>
        <sz val="11"/>
        <color theme="1"/>
        <rFont val="Calibri"/>
        <family val="2"/>
        <scheme val="minor"/>
      </rPr>
      <t>calculated by multiplying the clinic’s denominator (pictured below see Utilization Numbers for the month) by the target (Reference: Targets): 
      • I9=</t>
    </r>
    <r>
      <rPr>
        <b/>
        <sz val="11"/>
        <color rgb="FFFF0000"/>
        <rFont val="Calibri"/>
        <family val="2"/>
        <scheme val="minor"/>
      </rPr>
      <t xml:space="preserve">1*2, </t>
    </r>
    <r>
      <rPr>
        <sz val="11"/>
        <color theme="1"/>
        <rFont val="Calibri"/>
        <family val="2"/>
        <scheme val="minor"/>
      </rPr>
      <t xml:space="preserve">
      • I10=</t>
    </r>
    <r>
      <rPr>
        <b/>
        <sz val="11"/>
        <color rgb="FF7030A0"/>
        <rFont val="Calibri"/>
        <family val="2"/>
        <scheme val="minor"/>
      </rPr>
      <t>3*4</t>
    </r>
    <r>
      <rPr>
        <sz val="11"/>
        <color theme="1"/>
        <rFont val="Calibri"/>
        <family val="2"/>
        <scheme val="minor"/>
      </rPr>
      <t>, 
      • I11=</t>
    </r>
    <r>
      <rPr>
        <b/>
        <sz val="11"/>
        <color rgb="FF00B050"/>
        <rFont val="Calibri"/>
        <family val="2"/>
        <scheme val="minor"/>
      </rPr>
      <t>5*6,</t>
    </r>
    <r>
      <rPr>
        <sz val="11"/>
        <color theme="1"/>
        <rFont val="Calibri"/>
        <family val="2"/>
        <scheme val="minor"/>
      </rPr>
      <t xml:space="preserve"> 
      • I12=</t>
    </r>
    <r>
      <rPr>
        <b/>
        <sz val="11"/>
        <color theme="7"/>
        <rFont val="Calibri"/>
        <family val="2"/>
        <scheme val="minor"/>
      </rPr>
      <t>7*8</t>
    </r>
    <r>
      <rPr>
        <sz val="11"/>
        <color theme="1"/>
        <rFont val="Calibri"/>
        <family val="2"/>
        <scheme val="minor"/>
      </rPr>
      <t xml:space="preserve">
The </t>
    </r>
    <r>
      <rPr>
        <b/>
        <sz val="11"/>
        <color theme="1"/>
        <rFont val="Calibri"/>
        <family val="2"/>
        <scheme val="minor"/>
      </rPr>
      <t xml:space="preserve">Current State </t>
    </r>
    <r>
      <rPr>
        <sz val="11"/>
        <color theme="1"/>
        <rFont val="Calibri"/>
        <family val="2"/>
        <scheme val="minor"/>
      </rPr>
      <t xml:space="preserve">was pull directly from the report. 
      • H9 = 0-20 Exam Numerator, 
      • H10 = 0-20 Visit No Exam, 
      • H11 = 21+ Exam Numerator, 
      • H12= 21+ Visit No Exam
</t>
    </r>
    <r>
      <rPr>
        <b/>
        <sz val="11"/>
        <color theme="1"/>
        <rFont val="Calibri"/>
        <family val="2"/>
        <scheme val="minor"/>
      </rPr>
      <t>Monthly Capacity</t>
    </r>
    <r>
      <rPr>
        <sz val="11"/>
        <color theme="1"/>
        <rFont val="Calibri"/>
        <family val="2"/>
        <scheme val="minor"/>
      </rPr>
      <t xml:space="preserve"> is calculated:  
      • Each provider works 4 10-hour days 
      • Each provider has two schedules (recall and treatment) with 10 slots per schedule
      • 2 chairs X 10 slots = 20 slots per day, 20 slots per day X 4 days = 80 slots per week
      • 80 slots per week X 4 weeks per month = 320 the (slots) capacity of one provider for the month
      • 2.5 provider FTEs X 320 slots = 800 slots of monthly capacity for the Beaverton Wellness Center (column D formula C# * 320)
      • Each provider has two schedules (recall and treatment) with 10 slots per schedule, 2 chairs X 10 slots = 20 slots per day
      • 20 slots per day X 4 days = 80 slots per week, 80 slots per week X 4 weeks per month = 320 the (slots) capacity of one provider for the month
      • 2.5 provider FTEs X 320 slots = 800 slots of monthly capacity for the Beaverton Wellness Center (column D formula C# * 320)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</si>
</sst>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_);[Red]\(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3" borderId="1" xfId="0" applyFill="1" applyBorder="1"/>
    <xf numFmtId="0" fontId="1" fillId="3" borderId="1" xfId="0" applyFont="1" applyFill="1" applyBorder="1"/>
    <xf numFmtId="0" fontId="0" fillId="3" borderId="1" xfId="0" applyFill="1" applyBorder="1" applyAlignment="1">
      <alignment horizontal="right"/>
    </xf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0" fillId="6" borderId="1" xfId="0" applyFill="1" applyBorder="1"/>
    <xf numFmtId="0" fontId="1" fillId="6" borderId="1" xfId="0" applyFont="1" applyFill="1" applyBorder="1"/>
    <xf numFmtId="0" fontId="0" fillId="2" borderId="1" xfId="0" applyFill="1" applyBorder="1"/>
    <xf numFmtId="0" fontId="0" fillId="7" borderId="1" xfId="0" applyFill="1" applyBorder="1"/>
    <xf numFmtId="0" fontId="1" fillId="7" borderId="1" xfId="0" applyFont="1" applyFill="1" applyBorder="1"/>
    <xf numFmtId="0" fontId="0" fillId="8" borderId="1" xfId="0" applyFill="1" applyBorder="1"/>
    <xf numFmtId="0" fontId="1" fillId="8" borderId="1" xfId="0" applyFont="1" applyFill="1" applyBorder="1"/>
    <xf numFmtId="0" fontId="0" fillId="9" borderId="1" xfId="0" applyFill="1" applyBorder="1"/>
    <xf numFmtId="0" fontId="1" fillId="9" borderId="1" xfId="0" applyFont="1" applyFill="1" applyBorder="1"/>
    <xf numFmtId="0" fontId="0" fillId="10" borderId="1" xfId="0" applyFill="1" applyBorder="1"/>
    <xf numFmtId="0" fontId="1" fillId="10" borderId="1" xfId="0" applyFont="1" applyFill="1" applyBorder="1"/>
    <xf numFmtId="0" fontId="1" fillId="11" borderId="2" xfId="0" applyFont="1" applyFill="1" applyBorder="1" applyAlignment="1">
      <alignment horizontal="center"/>
    </xf>
    <xf numFmtId="165" fontId="0" fillId="3" borderId="1" xfId="0" applyNumberFormat="1" applyFill="1" applyBorder="1"/>
    <xf numFmtId="165" fontId="0" fillId="7" borderId="1" xfId="0" applyNumberFormat="1" applyFill="1" applyBorder="1"/>
    <xf numFmtId="165" fontId="0" fillId="6" borderId="1" xfId="0" applyNumberFormat="1" applyFill="1" applyBorder="1"/>
    <xf numFmtId="165" fontId="0" fillId="10" borderId="1" xfId="0" applyNumberFormat="1" applyFill="1" applyBorder="1"/>
    <xf numFmtId="165" fontId="0" fillId="8" borderId="1" xfId="0" applyNumberFormat="1" applyFill="1" applyBorder="1"/>
    <xf numFmtId="165" fontId="0" fillId="9" borderId="1" xfId="0" applyNumberFormat="1" applyFill="1" applyBorder="1"/>
    <xf numFmtId="3" fontId="1" fillId="6" borderId="1" xfId="0" applyNumberFormat="1" applyFont="1" applyFill="1" applyBorder="1"/>
    <xf numFmtId="0" fontId="0" fillId="3" borderId="1" xfId="0" applyFont="1" applyFill="1" applyBorder="1"/>
    <xf numFmtId="3" fontId="0" fillId="6" borderId="1" xfId="0" applyNumberFormat="1" applyFont="1" applyFill="1" applyBorder="1"/>
    <xf numFmtId="0" fontId="0" fillId="10" borderId="1" xfId="0" applyFont="1" applyFill="1" applyBorder="1"/>
    <xf numFmtId="0" fontId="0" fillId="8" borderId="1" xfId="0" applyFont="1" applyFill="1" applyBorder="1"/>
    <xf numFmtId="0" fontId="0" fillId="9" borderId="1" xfId="0" applyFont="1" applyFill="1" applyBorder="1"/>
    <xf numFmtId="0" fontId="0" fillId="7" borderId="1" xfId="0" applyFont="1" applyFill="1" applyBorder="1"/>
    <xf numFmtId="164" fontId="1" fillId="3" borderId="1" xfId="0" applyNumberFormat="1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1" fillId="7" borderId="1" xfId="0" applyNumberFormat="1" applyFont="1" applyFill="1" applyBorder="1" applyProtection="1">
      <protection locked="0"/>
    </xf>
    <xf numFmtId="164" fontId="0" fillId="7" borderId="1" xfId="0" applyNumberFormat="1" applyFont="1" applyFill="1" applyBorder="1" applyProtection="1">
      <protection locked="0"/>
    </xf>
    <xf numFmtId="164" fontId="1" fillId="6" borderId="1" xfId="0" applyNumberFormat="1" applyFont="1" applyFill="1" applyBorder="1" applyProtection="1">
      <protection locked="0"/>
    </xf>
    <xf numFmtId="164" fontId="0" fillId="6" borderId="1" xfId="0" applyNumberFormat="1" applyFont="1" applyFill="1" applyBorder="1" applyProtection="1">
      <protection locked="0"/>
    </xf>
    <xf numFmtId="164" fontId="1" fillId="10" borderId="1" xfId="0" applyNumberFormat="1" applyFont="1" applyFill="1" applyBorder="1" applyProtection="1">
      <protection locked="0"/>
    </xf>
    <xf numFmtId="164" fontId="0" fillId="10" borderId="1" xfId="0" applyNumberFormat="1" applyFont="1" applyFill="1" applyBorder="1" applyProtection="1">
      <protection locked="0"/>
    </xf>
    <xf numFmtId="164" fontId="1" fillId="8" borderId="1" xfId="0" applyNumberFormat="1" applyFont="1" applyFill="1" applyBorder="1" applyProtection="1">
      <protection locked="0"/>
    </xf>
    <xf numFmtId="164" fontId="0" fillId="8" borderId="1" xfId="0" applyNumberFormat="1" applyFont="1" applyFill="1" applyBorder="1" applyProtection="1">
      <protection locked="0"/>
    </xf>
    <xf numFmtId="164" fontId="1" fillId="9" borderId="1" xfId="0" applyNumberFormat="1" applyFont="1" applyFill="1" applyBorder="1" applyProtection="1">
      <protection locked="0"/>
    </xf>
    <xf numFmtId="164" fontId="0" fillId="9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7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3" fontId="1" fillId="6" borderId="1" xfId="0" applyNumberFormat="1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1" fillId="10" borderId="1" xfId="0" applyFont="1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1" fillId="8" borderId="1" xfId="0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1" fillId="9" borderId="1" xfId="0" applyFont="1" applyFill="1" applyBorder="1" applyProtection="1">
      <protection locked="0"/>
    </xf>
    <xf numFmtId="0" fontId="0" fillId="9" borderId="1" xfId="0" applyFill="1" applyBorder="1" applyProtection="1">
      <protection locked="0"/>
    </xf>
    <xf numFmtId="3" fontId="0" fillId="7" borderId="1" xfId="0" applyNumberFormat="1" applyFill="1" applyBorder="1" applyProtection="1">
      <protection locked="0"/>
    </xf>
    <xf numFmtId="3" fontId="0" fillId="6" borderId="1" xfId="0" applyNumberFormat="1" applyFill="1" applyBorder="1" applyProtection="1">
      <protection locked="0"/>
    </xf>
    <xf numFmtId="3" fontId="0" fillId="10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FFCC"/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76200</xdr:rowOff>
    </xdr:from>
    <xdr:to>
      <xdr:col>0</xdr:col>
      <xdr:colOff>762000</xdr:colOff>
      <xdr:row>0</xdr:row>
      <xdr:rowOff>519937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76200"/>
          <a:ext cx="615950" cy="4437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2438400</xdr:rowOff>
    </xdr:from>
    <xdr:to>
      <xdr:col>0</xdr:col>
      <xdr:colOff>8500110</xdr:colOff>
      <xdr:row>7</xdr:row>
      <xdr:rowOff>101600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5232"/>
        <a:stretch/>
      </xdr:blipFill>
      <xdr:spPr bwMode="auto">
        <a:xfrm>
          <a:off x="0" y="6572250"/>
          <a:ext cx="8500110" cy="298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4105275</xdr:rowOff>
    </xdr:from>
    <xdr:to>
      <xdr:col>0</xdr:col>
      <xdr:colOff>8736486</xdr:colOff>
      <xdr:row>1</xdr:row>
      <xdr:rowOff>2428875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762875-FEA3-476C-8761-419AC9B18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05275"/>
          <a:ext cx="8736486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6781800</xdr:colOff>
      <xdr:row>0</xdr:row>
      <xdr:rowOff>771525</xdr:rowOff>
    </xdr:from>
    <xdr:to>
      <xdr:col>0</xdr:col>
      <xdr:colOff>8382000</xdr:colOff>
      <xdr:row>0</xdr:row>
      <xdr:rowOff>2124075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E071AD0-4F8E-4491-91A5-F196A323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71525"/>
          <a:ext cx="160020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workbookViewId="0">
      <selection activeCell="K13" sqref="K13"/>
    </sheetView>
  </sheetViews>
  <sheetFormatPr defaultRowHeight="15" x14ac:dyDescent="0.25"/>
  <cols>
    <col min="1" max="1" width="11.140625" customWidth="1"/>
    <col min="2" max="2" width="11" customWidth="1"/>
    <col min="3" max="3" width="11.140625" customWidth="1"/>
    <col min="4" max="4" width="16.140625" customWidth="1"/>
    <col min="5" max="5" width="17.85546875" customWidth="1"/>
    <col min="6" max="6" width="17.42578125" customWidth="1"/>
    <col min="7" max="7" width="15.5703125" customWidth="1"/>
    <col min="8" max="8" width="13.140625" customWidth="1"/>
    <col min="9" max="9" width="11.42578125" customWidth="1"/>
    <col min="10" max="10" width="12.85546875" customWidth="1"/>
  </cols>
  <sheetData>
    <row r="1" spans="1:10" ht="44.45" customHeight="1" x14ac:dyDescent="0.25">
      <c r="B1" s="59" t="s">
        <v>0</v>
      </c>
      <c r="C1" s="59" t="s">
        <v>1</v>
      </c>
      <c r="D1" s="59" t="s">
        <v>2</v>
      </c>
      <c r="E1" s="59" t="s">
        <v>18</v>
      </c>
      <c r="F1" s="59" t="s">
        <v>19</v>
      </c>
      <c r="G1" s="59" t="s">
        <v>17</v>
      </c>
      <c r="H1" s="59" t="s">
        <v>3</v>
      </c>
      <c r="I1" s="59" t="s">
        <v>5</v>
      </c>
      <c r="J1" s="59" t="s">
        <v>4</v>
      </c>
    </row>
    <row r="2" spans="1:10" x14ac:dyDescent="0.25">
      <c r="A2" s="17" t="s">
        <v>16</v>
      </c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"/>
      <c r="B3" s="2" t="s">
        <v>6</v>
      </c>
      <c r="C3" s="31">
        <v>2.5</v>
      </c>
      <c r="D3" s="2">
        <f>C3*320</f>
        <v>800</v>
      </c>
      <c r="E3" s="2">
        <f>C3*80</f>
        <v>200</v>
      </c>
      <c r="F3" s="43"/>
      <c r="G3" s="1"/>
      <c r="H3" s="1"/>
      <c r="I3" s="1"/>
      <c r="J3" s="18"/>
    </row>
    <row r="4" spans="1:10" x14ac:dyDescent="0.25">
      <c r="A4" s="1" t="s">
        <v>14</v>
      </c>
      <c r="B4" s="3" t="s">
        <v>12</v>
      </c>
      <c r="C4" s="32">
        <v>2.5</v>
      </c>
      <c r="D4" s="1">
        <f>C4*320</f>
        <v>800</v>
      </c>
      <c r="E4" s="25">
        <f t="shared" ref="E4:E7" si="0">C4*80</f>
        <v>200</v>
      </c>
      <c r="F4" s="44"/>
      <c r="G4" s="1">
        <f t="shared" ref="G4:G7" si="1">E4*F4</f>
        <v>0</v>
      </c>
      <c r="H4" s="44">
        <v>555</v>
      </c>
      <c r="I4" s="44">
        <v>592</v>
      </c>
      <c r="J4" s="18">
        <f>G4+H4-I4</f>
        <v>-37</v>
      </c>
    </row>
    <row r="5" spans="1:10" x14ac:dyDescent="0.25">
      <c r="A5" s="1" t="s">
        <v>15</v>
      </c>
      <c r="B5" s="3" t="s">
        <v>12</v>
      </c>
      <c r="C5" s="32">
        <v>2.5</v>
      </c>
      <c r="D5" s="1">
        <f t="shared" ref="D5:D7" si="2">C5*320</f>
        <v>800</v>
      </c>
      <c r="E5" s="25">
        <f t="shared" si="0"/>
        <v>200</v>
      </c>
      <c r="F5" s="44"/>
      <c r="G5" s="1">
        <f t="shared" si="1"/>
        <v>0</v>
      </c>
      <c r="H5" s="44">
        <v>602</v>
      </c>
      <c r="I5" s="44">
        <v>431</v>
      </c>
      <c r="J5" s="18">
        <f t="shared" ref="J5:J7" si="3">G5+H5-I5</f>
        <v>171</v>
      </c>
    </row>
    <row r="6" spans="1:10" x14ac:dyDescent="0.25">
      <c r="A6" s="1" t="s">
        <v>14</v>
      </c>
      <c r="B6" s="3" t="s">
        <v>13</v>
      </c>
      <c r="C6" s="32">
        <v>2.5</v>
      </c>
      <c r="D6" s="1">
        <f t="shared" si="2"/>
        <v>800</v>
      </c>
      <c r="E6" s="25">
        <f t="shared" si="0"/>
        <v>200</v>
      </c>
      <c r="F6" s="44"/>
      <c r="G6" s="1">
        <f t="shared" si="1"/>
        <v>0</v>
      </c>
      <c r="H6" s="44">
        <v>330</v>
      </c>
      <c r="I6" s="44">
        <v>376</v>
      </c>
      <c r="J6" s="18">
        <f t="shared" si="3"/>
        <v>-46</v>
      </c>
    </row>
    <row r="7" spans="1:10" x14ac:dyDescent="0.25">
      <c r="A7" s="1" t="s">
        <v>15</v>
      </c>
      <c r="B7" s="3" t="s">
        <v>13</v>
      </c>
      <c r="C7" s="32">
        <v>2.5</v>
      </c>
      <c r="D7" s="1">
        <f t="shared" si="2"/>
        <v>800</v>
      </c>
      <c r="E7" s="25">
        <f t="shared" si="0"/>
        <v>200</v>
      </c>
      <c r="F7" s="44"/>
      <c r="G7" s="1">
        <f t="shared" si="1"/>
        <v>0</v>
      </c>
      <c r="H7" s="44">
        <v>416</v>
      </c>
      <c r="I7" s="44">
        <v>435</v>
      </c>
      <c r="J7" s="18">
        <f t="shared" si="3"/>
        <v>-19</v>
      </c>
    </row>
    <row r="8" spans="1:10" x14ac:dyDescent="0.25">
      <c r="A8" s="9"/>
      <c r="B8" s="10" t="s">
        <v>7</v>
      </c>
      <c r="C8" s="33">
        <v>2.5</v>
      </c>
      <c r="D8" s="10">
        <f>C8*320</f>
        <v>800</v>
      </c>
      <c r="E8" s="10">
        <f>C8*80</f>
        <v>200</v>
      </c>
      <c r="F8" s="45"/>
      <c r="G8" s="9"/>
      <c r="H8" s="46"/>
      <c r="I8" s="46"/>
      <c r="J8" s="19"/>
    </row>
    <row r="9" spans="1:10" x14ac:dyDescent="0.25">
      <c r="A9" s="4" t="s">
        <v>14</v>
      </c>
      <c r="B9" s="5" t="s">
        <v>12</v>
      </c>
      <c r="C9" s="34">
        <v>2.5</v>
      </c>
      <c r="D9" s="30">
        <f t="shared" ref="D9:D12" si="4">C9*320</f>
        <v>800</v>
      </c>
      <c r="E9" s="30">
        <f t="shared" ref="E9:E12" si="5">C9*80</f>
        <v>200</v>
      </c>
      <c r="F9" s="46"/>
      <c r="G9" s="9">
        <f t="shared" ref="G9:G12" si="6">E9*F9</f>
        <v>0</v>
      </c>
      <c r="H9" s="46">
        <v>1012</v>
      </c>
      <c r="I9" s="55">
        <v>1176</v>
      </c>
      <c r="J9" s="19">
        <f>H9+G9-I9</f>
        <v>-164</v>
      </c>
    </row>
    <row r="10" spans="1:10" x14ac:dyDescent="0.25">
      <c r="A10" s="4" t="s">
        <v>15</v>
      </c>
      <c r="B10" s="5" t="s">
        <v>12</v>
      </c>
      <c r="C10" s="34">
        <v>2.5</v>
      </c>
      <c r="D10" s="30">
        <f t="shared" si="4"/>
        <v>800</v>
      </c>
      <c r="E10" s="30">
        <f t="shared" si="5"/>
        <v>200</v>
      </c>
      <c r="F10" s="46"/>
      <c r="G10" s="9">
        <f t="shared" si="6"/>
        <v>0</v>
      </c>
      <c r="H10" s="46">
        <v>1174</v>
      </c>
      <c r="I10" s="55">
        <v>1223</v>
      </c>
      <c r="J10" s="19">
        <f t="shared" ref="J10:J12" si="7">H10+G10-I10</f>
        <v>-49</v>
      </c>
    </row>
    <row r="11" spans="1:10" x14ac:dyDescent="0.25">
      <c r="A11" s="4" t="s">
        <v>14</v>
      </c>
      <c r="B11" s="5" t="s">
        <v>13</v>
      </c>
      <c r="C11" s="34">
        <v>2.5</v>
      </c>
      <c r="D11" s="30">
        <f t="shared" si="4"/>
        <v>800</v>
      </c>
      <c r="E11" s="30">
        <f t="shared" si="5"/>
        <v>200</v>
      </c>
      <c r="F11" s="46"/>
      <c r="G11" s="9">
        <f t="shared" si="6"/>
        <v>0</v>
      </c>
      <c r="H11" s="46">
        <v>626</v>
      </c>
      <c r="I11" s="46">
        <v>621</v>
      </c>
      <c r="J11" s="19">
        <f t="shared" si="7"/>
        <v>5</v>
      </c>
    </row>
    <row r="12" spans="1:10" x14ac:dyDescent="0.25">
      <c r="A12" s="4" t="s">
        <v>15</v>
      </c>
      <c r="B12" s="5" t="s">
        <v>13</v>
      </c>
      <c r="C12" s="34">
        <v>2.5</v>
      </c>
      <c r="D12" s="30">
        <f t="shared" si="4"/>
        <v>800</v>
      </c>
      <c r="E12" s="30">
        <f t="shared" si="5"/>
        <v>200</v>
      </c>
      <c r="F12" s="46"/>
      <c r="G12" s="9">
        <f t="shared" si="6"/>
        <v>0</v>
      </c>
      <c r="H12" s="46">
        <v>426</v>
      </c>
      <c r="I12" s="46">
        <v>719</v>
      </c>
      <c r="J12" s="19">
        <f t="shared" si="7"/>
        <v>-293</v>
      </c>
    </row>
    <row r="13" spans="1:10" x14ac:dyDescent="0.25">
      <c r="A13" s="6"/>
      <c r="B13" s="7" t="s">
        <v>8</v>
      </c>
      <c r="C13" s="35">
        <v>3.5</v>
      </c>
      <c r="D13" s="24">
        <f>C13*320</f>
        <v>1120</v>
      </c>
      <c r="E13" s="24">
        <f>C13*80</f>
        <v>280</v>
      </c>
      <c r="F13" s="47"/>
      <c r="G13" s="6"/>
      <c r="H13" s="48"/>
      <c r="I13" s="48"/>
      <c r="J13" s="20"/>
    </row>
    <row r="14" spans="1:10" x14ac:dyDescent="0.25">
      <c r="A14" s="4" t="s">
        <v>14</v>
      </c>
      <c r="B14" s="5" t="s">
        <v>12</v>
      </c>
      <c r="C14" s="36">
        <v>3.5</v>
      </c>
      <c r="D14" s="26">
        <f t="shared" ref="D14:D17" si="8">C14*320</f>
        <v>1120</v>
      </c>
      <c r="E14" s="26">
        <f t="shared" ref="E14:E16" si="9">C14*80</f>
        <v>280</v>
      </c>
      <c r="F14" s="48"/>
      <c r="G14" s="6">
        <f t="shared" ref="G14:G17" si="10">E14*F14</f>
        <v>0</v>
      </c>
      <c r="H14" s="48">
        <v>944</v>
      </c>
      <c r="I14" s="56">
        <v>1021</v>
      </c>
      <c r="J14" s="20">
        <f>H14+G14-I14</f>
        <v>-77</v>
      </c>
    </row>
    <row r="15" spans="1:10" x14ac:dyDescent="0.25">
      <c r="A15" s="4" t="s">
        <v>15</v>
      </c>
      <c r="B15" s="5" t="s">
        <v>12</v>
      </c>
      <c r="C15" s="36">
        <v>3.5</v>
      </c>
      <c r="D15" s="26">
        <f t="shared" si="8"/>
        <v>1120</v>
      </c>
      <c r="E15" s="26">
        <f t="shared" si="9"/>
        <v>280</v>
      </c>
      <c r="F15" s="48"/>
      <c r="G15" s="6">
        <f t="shared" si="10"/>
        <v>0</v>
      </c>
      <c r="H15" s="48">
        <v>1106</v>
      </c>
      <c r="I15" s="56">
        <v>1121</v>
      </c>
      <c r="J15" s="20">
        <f t="shared" ref="J15:J17" si="11">H15+G15-I15</f>
        <v>-15</v>
      </c>
    </row>
    <row r="16" spans="1:10" x14ac:dyDescent="0.25">
      <c r="A16" s="4" t="s">
        <v>14</v>
      </c>
      <c r="B16" s="5" t="s">
        <v>13</v>
      </c>
      <c r="C16" s="36">
        <v>3.5</v>
      </c>
      <c r="D16" s="26">
        <f t="shared" si="8"/>
        <v>1120</v>
      </c>
      <c r="E16" s="26">
        <f t="shared" si="9"/>
        <v>280</v>
      </c>
      <c r="F16" s="48"/>
      <c r="G16" s="6">
        <f t="shared" si="10"/>
        <v>0</v>
      </c>
      <c r="H16" s="48">
        <v>236</v>
      </c>
      <c r="I16" s="48">
        <v>325</v>
      </c>
      <c r="J16" s="20">
        <f t="shared" si="11"/>
        <v>-89</v>
      </c>
    </row>
    <row r="17" spans="1:10" x14ac:dyDescent="0.25">
      <c r="A17" s="4" t="s">
        <v>15</v>
      </c>
      <c r="B17" s="5" t="s">
        <v>13</v>
      </c>
      <c r="C17" s="36">
        <v>3.5</v>
      </c>
      <c r="D17" s="26">
        <f t="shared" si="8"/>
        <v>1120</v>
      </c>
      <c r="E17" s="6">
        <v>280</v>
      </c>
      <c r="F17" s="48"/>
      <c r="G17" s="6">
        <f t="shared" si="10"/>
        <v>0</v>
      </c>
      <c r="H17" s="48">
        <v>324</v>
      </c>
      <c r="I17" s="48">
        <v>428</v>
      </c>
      <c r="J17" s="20">
        <f t="shared" si="11"/>
        <v>-104</v>
      </c>
    </row>
    <row r="18" spans="1:10" x14ac:dyDescent="0.25">
      <c r="A18" s="15"/>
      <c r="B18" s="16" t="s">
        <v>9</v>
      </c>
      <c r="C18" s="37">
        <v>2.5</v>
      </c>
      <c r="D18" s="16">
        <f>C18*320</f>
        <v>800</v>
      </c>
      <c r="E18" s="16">
        <f>C18*80</f>
        <v>200</v>
      </c>
      <c r="F18" s="49"/>
      <c r="G18" s="15"/>
      <c r="H18" s="50"/>
      <c r="I18" s="50"/>
      <c r="J18" s="21"/>
    </row>
    <row r="19" spans="1:10" x14ac:dyDescent="0.25">
      <c r="A19" s="4" t="s">
        <v>14</v>
      </c>
      <c r="B19" s="5" t="s">
        <v>12</v>
      </c>
      <c r="C19" s="38">
        <v>2.5</v>
      </c>
      <c r="D19" s="27">
        <f t="shared" ref="D19:D22" si="12">C19*320</f>
        <v>800</v>
      </c>
      <c r="E19" s="27">
        <f t="shared" ref="E19:E22" si="13">C19*80</f>
        <v>200</v>
      </c>
      <c r="F19" s="50"/>
      <c r="G19" s="15">
        <f t="shared" ref="G19:G22" si="14">E19*F19</f>
        <v>0</v>
      </c>
      <c r="H19" s="50">
        <v>1329</v>
      </c>
      <c r="I19" s="57">
        <v>1767</v>
      </c>
      <c r="J19" s="21">
        <f>G19+H19-I19</f>
        <v>-438</v>
      </c>
    </row>
    <row r="20" spans="1:10" x14ac:dyDescent="0.25">
      <c r="A20" s="4" t="s">
        <v>15</v>
      </c>
      <c r="B20" s="5" t="s">
        <v>12</v>
      </c>
      <c r="C20" s="38">
        <v>2.5</v>
      </c>
      <c r="D20" s="27">
        <f t="shared" si="12"/>
        <v>800</v>
      </c>
      <c r="E20" s="27">
        <f t="shared" si="13"/>
        <v>200</v>
      </c>
      <c r="F20" s="50"/>
      <c r="G20" s="15">
        <f t="shared" si="14"/>
        <v>0</v>
      </c>
      <c r="H20" s="50">
        <v>1552</v>
      </c>
      <c r="I20" s="57">
        <v>1884</v>
      </c>
      <c r="J20" s="21">
        <f t="shared" ref="J20:J22" si="15">G20+H20-I20</f>
        <v>-332</v>
      </c>
    </row>
    <row r="21" spans="1:10" x14ac:dyDescent="0.25">
      <c r="A21" s="4" t="s">
        <v>14</v>
      </c>
      <c r="B21" s="5" t="s">
        <v>13</v>
      </c>
      <c r="C21" s="38">
        <v>2.5</v>
      </c>
      <c r="D21" s="27">
        <f t="shared" si="12"/>
        <v>800</v>
      </c>
      <c r="E21" s="27">
        <f t="shared" si="13"/>
        <v>200</v>
      </c>
      <c r="F21" s="50"/>
      <c r="G21" s="15">
        <f t="shared" si="14"/>
        <v>0</v>
      </c>
      <c r="H21" s="50">
        <v>278</v>
      </c>
      <c r="I21" s="50">
        <v>489</v>
      </c>
      <c r="J21" s="21">
        <f t="shared" si="15"/>
        <v>-211</v>
      </c>
    </row>
    <row r="22" spans="1:10" x14ac:dyDescent="0.25">
      <c r="A22" s="4" t="s">
        <v>15</v>
      </c>
      <c r="B22" s="5" t="s">
        <v>13</v>
      </c>
      <c r="C22" s="38">
        <v>2.5</v>
      </c>
      <c r="D22" s="27">
        <f t="shared" si="12"/>
        <v>800</v>
      </c>
      <c r="E22" s="27">
        <f t="shared" si="13"/>
        <v>200</v>
      </c>
      <c r="F22" s="50"/>
      <c r="G22" s="15">
        <f t="shared" si="14"/>
        <v>0</v>
      </c>
      <c r="H22" s="50">
        <v>426</v>
      </c>
      <c r="I22" s="50">
        <v>598</v>
      </c>
      <c r="J22" s="21">
        <f t="shared" si="15"/>
        <v>-172</v>
      </c>
    </row>
    <row r="23" spans="1:10" x14ac:dyDescent="0.25">
      <c r="A23" s="11"/>
      <c r="B23" s="12" t="s">
        <v>10</v>
      </c>
      <c r="C23" s="39">
        <v>1</v>
      </c>
      <c r="D23" s="12">
        <f>C23*320</f>
        <v>320</v>
      </c>
      <c r="E23" s="12">
        <f>C23*80</f>
        <v>80</v>
      </c>
      <c r="F23" s="51"/>
      <c r="G23" s="11"/>
      <c r="H23" s="52"/>
      <c r="I23" s="52"/>
      <c r="J23" s="22"/>
    </row>
    <row r="24" spans="1:10" x14ac:dyDescent="0.25">
      <c r="A24" s="4" t="s">
        <v>14</v>
      </c>
      <c r="B24" s="5" t="s">
        <v>12</v>
      </c>
      <c r="C24" s="40">
        <v>1</v>
      </c>
      <c r="D24" s="28">
        <f t="shared" ref="D24:D27" si="16">C24*320</f>
        <v>320</v>
      </c>
      <c r="E24" s="28">
        <f t="shared" ref="E24:E27" si="17">C24*80</f>
        <v>80</v>
      </c>
      <c r="F24" s="52"/>
      <c r="G24" s="11">
        <f t="shared" ref="G24:G27" si="18">E24*F24</f>
        <v>0</v>
      </c>
      <c r="H24" s="52">
        <v>52</v>
      </c>
      <c r="I24" s="52">
        <v>64</v>
      </c>
      <c r="J24" s="22">
        <f>G24+H24-I24</f>
        <v>-12</v>
      </c>
    </row>
    <row r="25" spans="1:10" x14ac:dyDescent="0.25">
      <c r="A25" s="4" t="s">
        <v>15</v>
      </c>
      <c r="B25" s="5" t="s">
        <v>12</v>
      </c>
      <c r="C25" s="40">
        <v>1</v>
      </c>
      <c r="D25" s="28">
        <f t="shared" si="16"/>
        <v>320</v>
      </c>
      <c r="E25" s="28">
        <f t="shared" si="17"/>
        <v>80</v>
      </c>
      <c r="F25" s="52"/>
      <c r="G25" s="11">
        <f t="shared" si="18"/>
        <v>0</v>
      </c>
      <c r="H25" s="52">
        <v>62</v>
      </c>
      <c r="I25" s="52">
        <v>67</v>
      </c>
      <c r="J25" s="22">
        <f t="shared" ref="J25:J27" si="19">G25+H25-I25</f>
        <v>-5</v>
      </c>
    </row>
    <row r="26" spans="1:10" x14ac:dyDescent="0.25">
      <c r="A26" s="4" t="s">
        <v>14</v>
      </c>
      <c r="B26" s="5" t="s">
        <v>13</v>
      </c>
      <c r="C26" s="40">
        <v>1</v>
      </c>
      <c r="D26" s="28">
        <f t="shared" si="16"/>
        <v>320</v>
      </c>
      <c r="E26" s="28">
        <f t="shared" si="17"/>
        <v>80</v>
      </c>
      <c r="F26" s="52"/>
      <c r="G26" s="11">
        <f t="shared" si="18"/>
        <v>0</v>
      </c>
      <c r="H26" s="52">
        <v>31</v>
      </c>
      <c r="I26" s="52">
        <v>43</v>
      </c>
      <c r="J26" s="22">
        <f t="shared" si="19"/>
        <v>-12</v>
      </c>
    </row>
    <row r="27" spans="1:10" x14ac:dyDescent="0.25">
      <c r="A27" s="4" t="s">
        <v>15</v>
      </c>
      <c r="B27" s="5" t="s">
        <v>13</v>
      </c>
      <c r="C27" s="40">
        <v>1</v>
      </c>
      <c r="D27" s="28">
        <f t="shared" si="16"/>
        <v>320</v>
      </c>
      <c r="E27" s="28">
        <f t="shared" si="17"/>
        <v>80</v>
      </c>
      <c r="F27" s="52"/>
      <c r="G27" s="11">
        <f t="shared" si="18"/>
        <v>0</v>
      </c>
      <c r="H27" s="52">
        <v>37</v>
      </c>
      <c r="I27" s="52">
        <v>51</v>
      </c>
      <c r="J27" s="22">
        <f t="shared" si="19"/>
        <v>-14</v>
      </c>
    </row>
    <row r="28" spans="1:10" x14ac:dyDescent="0.25">
      <c r="A28" s="13"/>
      <c r="B28" s="14" t="s">
        <v>11</v>
      </c>
      <c r="C28" s="41">
        <v>2</v>
      </c>
      <c r="D28" s="14">
        <f>C28*320</f>
        <v>640</v>
      </c>
      <c r="E28" s="14">
        <f>C28*80</f>
        <v>160</v>
      </c>
      <c r="F28" s="53"/>
      <c r="G28" s="13"/>
      <c r="H28" s="54"/>
      <c r="I28" s="54"/>
      <c r="J28" s="23"/>
    </row>
    <row r="29" spans="1:10" x14ac:dyDescent="0.25">
      <c r="A29" s="4" t="s">
        <v>14</v>
      </c>
      <c r="B29" s="5" t="s">
        <v>12</v>
      </c>
      <c r="C29" s="42">
        <v>2</v>
      </c>
      <c r="D29" s="29">
        <f t="shared" ref="D29:D32" si="20">C29*320</f>
        <v>640</v>
      </c>
      <c r="E29" s="29">
        <f t="shared" ref="E29:E32" si="21">C29*80</f>
        <v>160</v>
      </c>
      <c r="F29" s="54"/>
      <c r="G29" s="13">
        <f t="shared" ref="G29:G32" si="22">E29*F29</f>
        <v>0</v>
      </c>
      <c r="H29" s="54">
        <v>1</v>
      </c>
      <c r="I29" s="54">
        <v>5</v>
      </c>
      <c r="J29" s="23">
        <f>G29+H29-I29</f>
        <v>-4</v>
      </c>
    </row>
    <row r="30" spans="1:10" x14ac:dyDescent="0.25">
      <c r="A30" s="4" t="s">
        <v>15</v>
      </c>
      <c r="B30" s="5" t="s">
        <v>12</v>
      </c>
      <c r="C30" s="42">
        <v>2</v>
      </c>
      <c r="D30" s="29">
        <f t="shared" si="20"/>
        <v>640</v>
      </c>
      <c r="E30" s="29">
        <f t="shared" si="21"/>
        <v>160</v>
      </c>
      <c r="F30" s="54"/>
      <c r="G30" s="13">
        <f t="shared" si="22"/>
        <v>0</v>
      </c>
      <c r="H30" s="54">
        <v>2</v>
      </c>
      <c r="I30" s="54">
        <v>5</v>
      </c>
      <c r="J30" s="23">
        <f t="shared" ref="J30:J32" si="23">G30+H30-I30</f>
        <v>-3</v>
      </c>
    </row>
    <row r="31" spans="1:10" x14ac:dyDescent="0.25">
      <c r="A31" s="4" t="s">
        <v>14</v>
      </c>
      <c r="B31" s="5" t="s">
        <v>13</v>
      </c>
      <c r="C31" s="42">
        <v>2</v>
      </c>
      <c r="D31" s="29">
        <f t="shared" si="20"/>
        <v>640</v>
      </c>
      <c r="E31" s="29">
        <f t="shared" si="21"/>
        <v>160</v>
      </c>
      <c r="F31" s="54"/>
      <c r="G31" s="13">
        <f t="shared" si="22"/>
        <v>0</v>
      </c>
      <c r="H31" s="54">
        <v>2</v>
      </c>
      <c r="I31" s="54">
        <v>3.3</v>
      </c>
      <c r="J31" s="23">
        <f t="shared" si="23"/>
        <v>-1.2999999999999998</v>
      </c>
    </row>
    <row r="32" spans="1:10" x14ac:dyDescent="0.25">
      <c r="A32" s="4" t="s">
        <v>15</v>
      </c>
      <c r="B32" s="5" t="s">
        <v>13</v>
      </c>
      <c r="C32" s="42">
        <v>2</v>
      </c>
      <c r="D32" s="29">
        <f t="shared" si="20"/>
        <v>640</v>
      </c>
      <c r="E32" s="29">
        <f t="shared" si="21"/>
        <v>160</v>
      </c>
      <c r="F32" s="54"/>
      <c r="G32" s="13">
        <f t="shared" si="22"/>
        <v>0</v>
      </c>
      <c r="H32" s="54">
        <v>3</v>
      </c>
      <c r="I32" s="54">
        <v>3.3</v>
      </c>
      <c r="J32" s="23">
        <f t="shared" si="23"/>
        <v>-0.29999999999999982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abSelected="1" workbookViewId="0">
      <selection activeCell="E1" sqref="E1"/>
    </sheetView>
  </sheetViews>
  <sheetFormatPr defaultRowHeight="15" x14ac:dyDescent="0.25"/>
  <cols>
    <col min="1" max="1" width="136.28515625" customWidth="1"/>
  </cols>
  <sheetData>
    <row r="1" spans="1:1" ht="325.5" customHeight="1" x14ac:dyDescent="0.25">
      <c r="A1" s="58" t="s">
        <v>20</v>
      </c>
    </row>
    <row r="2" spans="1:1" ht="222" customHeight="1" x14ac:dyDescent="0.25">
      <c r="A2" s="58"/>
    </row>
    <row r="3" spans="1:1" x14ac:dyDescent="0.25">
      <c r="A3" s="58"/>
    </row>
    <row r="4" spans="1:1" x14ac:dyDescent="0.25">
      <c r="A4" s="58"/>
    </row>
    <row r="5" spans="1:1" ht="22.5" customHeight="1" x14ac:dyDescent="0.25">
      <c r="A5" s="58"/>
    </row>
    <row r="6" spans="1:1" ht="129.94999999999999" customHeight="1" x14ac:dyDescent="0.25">
      <c r="A6" s="58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How This Works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Ornelas</dc:creator>
  <cp:lastModifiedBy>Caroline Freeman</cp:lastModifiedBy>
  <dcterms:created xsi:type="dcterms:W3CDTF">2019-06-28T21:55:52Z</dcterms:created>
  <dcterms:modified xsi:type="dcterms:W3CDTF">2020-12-28T23:25:55Z</dcterms:modified>
</cp:coreProperties>
</file>